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#2021-2027\@NOI\301664 - PEO103 - URBANIMPACT START-UP SOCIAL PENTRU COMUNITATI URBANE SESM - P - ALM\#PROCEDURI SFS\EVALUARE SI SELECTIE\"/>
    </mc:Choice>
  </mc:AlternateContent>
  <xr:revisionPtr revIDLastSave="0" documentId="13_ncr:1_{A182FF7A-7B51-45A1-A60A-DF8A9EF0C6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stitie" sheetId="1" r:id="rId1"/>
    <sheet name="Proiectii financiare" sheetId="3" r:id="rId2"/>
    <sheet name="Sinteza" sheetId="5" r:id="rId3"/>
    <sheet name="Transe finantare" sheetId="4" r:id="rId4"/>
  </sheets>
  <definedNames>
    <definedName name="Print_Area" localSheetId="0">Investitie!$A$1:$F$31</definedName>
    <definedName name="Print_Area" localSheetId="2">Sinteza!$A$1:$C$16</definedName>
    <definedName name="_xlnm.Print_Area" localSheetId="1">'Proiectii financiare'!$A$1:$D$37</definedName>
    <definedName name="_xlnm.Print_Area" localSheetId="2">Sinteza!$A$1:$C$22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C4" i="4"/>
  <c r="B4" i="4"/>
  <c r="B20" i="3"/>
  <c r="D32" i="3"/>
  <c r="C32" i="3"/>
  <c r="F3" i="1" l="1"/>
  <c r="D20" i="3"/>
  <c r="D33" i="3" s="1"/>
  <c r="C20" i="3"/>
  <c r="C33" i="3" s="1"/>
  <c r="B4" i="5"/>
  <c r="B5" i="5"/>
  <c r="B6" i="5"/>
  <c r="B7" i="5"/>
  <c r="B8" i="5"/>
  <c r="B9" i="5"/>
  <c r="F23" i="1"/>
  <c r="F4" i="1"/>
  <c r="F9" i="1"/>
  <c r="F10" i="1"/>
  <c r="F11" i="1"/>
  <c r="F12" i="1"/>
  <c r="F14" i="1"/>
  <c r="F15" i="1"/>
  <c r="F16" i="1"/>
  <c r="F17" i="1"/>
  <c r="F18" i="1"/>
  <c r="F19" i="1"/>
  <c r="F21" i="1"/>
  <c r="F22" i="1"/>
  <c r="F24" i="1"/>
  <c r="F26" i="1"/>
  <c r="C9" i="5"/>
  <c r="C8" i="5"/>
  <c r="C4" i="5"/>
  <c r="C5" i="5"/>
  <c r="C6" i="5"/>
  <c r="C7" i="5"/>
  <c r="C10" i="5" l="1"/>
  <c r="C17" i="5" s="1"/>
  <c r="C18" i="5" s="1"/>
  <c r="C13" i="5"/>
  <c r="C14" i="5" s="1"/>
  <c r="F27" i="1"/>
  <c r="B22" i="3" s="1"/>
  <c r="B32" i="3" s="1"/>
  <c r="B33" i="3" s="1"/>
  <c r="D4" i="4" l="1"/>
</calcChain>
</file>

<file path=xl/sharedStrings.xml><?xml version="1.0" encoding="utf-8"?>
<sst xmlns="http://schemas.openxmlformats.org/spreadsheetml/2006/main" count="89" uniqueCount="71">
  <si>
    <t>U/M</t>
  </si>
  <si>
    <t>Nr. Unitati</t>
  </si>
  <si>
    <t>Capitol</t>
  </si>
  <si>
    <t>Item</t>
  </si>
  <si>
    <t>2. Active achizitionate</t>
  </si>
  <si>
    <t>3. Cheltuieli de marketing si promovare</t>
  </si>
  <si>
    <t>Activ 1</t>
  </si>
  <si>
    <t>Activ 2</t>
  </si>
  <si>
    <t>Activ 3</t>
  </si>
  <si>
    <t>Cheltuiala 1</t>
  </si>
  <si>
    <t>Cheltuiala 2</t>
  </si>
  <si>
    <t>Pozitia 1</t>
  </si>
  <si>
    <t>Detaliu 1</t>
  </si>
  <si>
    <t>Detaliu 2</t>
  </si>
  <si>
    <t>Alte cheltuieli 1</t>
  </si>
  <si>
    <t>Alte cheltuieli 2</t>
  </si>
  <si>
    <t>Activ 4</t>
  </si>
  <si>
    <t>An 2</t>
  </si>
  <si>
    <t>A3</t>
  </si>
  <si>
    <t>Angajat 1</t>
  </si>
  <si>
    <t>Angajat 2</t>
  </si>
  <si>
    <t>Pozitia 2</t>
  </si>
  <si>
    <t>An2..An6 (5 ani in total), sunt anii dupa finalizarea implementarii proiectului.</t>
  </si>
  <si>
    <t>An1 cuprinde perioada in care realizati investitia si incepeti operarea acesteia.</t>
  </si>
  <si>
    <t>An1 va fi considerat anul in care implementati proiectul si va cuprinde sume preluate din sheeturile "Investitie" si "Operare"</t>
  </si>
  <si>
    <t>Venituri in perioada proiectului</t>
  </si>
  <si>
    <t>Total venituri</t>
  </si>
  <si>
    <t>Total cheltuieli</t>
  </si>
  <si>
    <t>An1</t>
  </si>
  <si>
    <t>Cheltuieli de investitie</t>
  </si>
  <si>
    <t>Cheltuieli de operare pe perioada proiectului</t>
  </si>
  <si>
    <t>Cost total</t>
  </si>
  <si>
    <t>Atentie:</t>
  </si>
  <si>
    <t>Daca firma care implementeaza proiectul se va infiinta ca neplatitoare de TVA atunci costurile si veniturile vor include si TVA.</t>
  </si>
  <si>
    <t>Daca firma care implementeaza proiectul se va infiinta ca platitoare de TVA, atunci toate costurile si veniturile nu vor include TVA.</t>
  </si>
  <si>
    <t>6. Alte cheltuieli de investitie</t>
  </si>
  <si>
    <t>Finantare nerambursabila</t>
  </si>
  <si>
    <t>Total</t>
  </si>
  <si>
    <t>PROIECTII FINANCIARE VENITURI SI CHELTUIELI OPERARE AN 1 - AN 6</t>
  </si>
  <si>
    <t>Cost unitar (lei)</t>
  </si>
  <si>
    <t>Cost total 
(lei)</t>
  </si>
  <si>
    <t>Venituri (lei)</t>
  </si>
  <si>
    <t>Cheltuieli (lei)</t>
  </si>
  <si>
    <t>Total profit operational (lei)</t>
  </si>
  <si>
    <t>Cost total
lei</t>
  </si>
  <si>
    <t>Alte cheltuieli 3</t>
  </si>
  <si>
    <t>SINTEZA BUGET</t>
  </si>
  <si>
    <t>TRANSE FINANTARE</t>
  </si>
  <si>
    <t>TOTAL BUGET PROIECT</t>
  </si>
  <si>
    <t>FINANȚARE NERAMBURSABILĂ</t>
  </si>
  <si>
    <t>DEPĂȘIRE</t>
  </si>
  <si>
    <t>1. Cheltuieli cu salariile</t>
  </si>
  <si>
    <t>Angajat 3</t>
  </si>
  <si>
    <t>Angajat 4</t>
  </si>
  <si>
    <t>LUNA</t>
  </si>
  <si>
    <t>BUC</t>
  </si>
  <si>
    <t>4. Chirii si utilitati</t>
  </si>
  <si>
    <t>5. Materii prime si materiale</t>
  </si>
  <si>
    <r>
      <t xml:space="preserve">Transa 1 (avans) </t>
    </r>
    <r>
      <rPr>
        <b/>
        <sz val="11"/>
        <color rgb="FFFF0000"/>
        <rFont val="Calibri"/>
        <family val="2"/>
        <charset val="238"/>
        <scheme val="minor"/>
      </rPr>
      <t>50%</t>
    </r>
  </si>
  <si>
    <r>
      <t xml:space="preserve">Transa 2 (la final) </t>
    </r>
    <r>
      <rPr>
        <b/>
        <sz val="11"/>
        <color rgb="FFFF0000"/>
        <rFont val="Calibri"/>
        <family val="2"/>
        <charset val="238"/>
        <scheme val="minor"/>
      </rPr>
      <t>50%</t>
    </r>
  </si>
  <si>
    <t>BUGET 18 LUNI</t>
  </si>
  <si>
    <t>CHELTUIELI MAXIME CU PERSONALUL</t>
  </si>
  <si>
    <t>CHELTUIELI CU PERSONALUL CONFORM BUGET</t>
  </si>
  <si>
    <t>CONTRIBUȚIE PROPRIE - VALOARE</t>
  </si>
  <si>
    <t>CONTRIBUȚIE PROPRIE - PROCENT</t>
  </si>
  <si>
    <t>SET</t>
  </si>
  <si>
    <t>LUNI</t>
  </si>
  <si>
    <t>KG</t>
  </si>
  <si>
    <t>Depăsirea la cheltuielile cu personalul devine cofinanțare</t>
  </si>
  <si>
    <t>ITEM</t>
  </si>
  <si>
    <r>
      <t xml:space="preserve">Dacă procentul de cofinanțare este mai mic de </t>
    </r>
    <r>
      <rPr>
        <b/>
        <sz val="11"/>
        <color rgb="FFFF0000"/>
        <rFont val="Calibri"/>
        <family val="2"/>
        <scheme val="minor"/>
      </rPr>
      <t>10%</t>
    </r>
    <r>
      <rPr>
        <sz val="11"/>
        <color theme="1"/>
        <rFont val="Calibri"/>
        <family val="2"/>
        <scheme val="minor"/>
      </rPr>
      <t xml:space="preserve"> proiectul este </t>
    </r>
    <r>
      <rPr>
        <b/>
        <sz val="11"/>
        <color rgb="FFFF0000"/>
        <rFont val="Calibri"/>
        <family val="2"/>
        <scheme val="minor"/>
      </rPr>
      <t>NEELIGIBIL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</si>
</sst>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4" fillId="4" borderId="1" xfId="0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4" fillId="0" borderId="0" xfId="0" applyFont="1"/>
    <xf numFmtId="0" fontId="4" fillId="4" borderId="1" xfId="0" applyFont="1" applyFill="1" applyBorder="1" applyAlignment="1">
      <alignment horizontal="center"/>
    </xf>
    <xf numFmtId="0" fontId="10" fillId="8" borderId="1" xfId="0" applyFont="1" applyFill="1" applyBorder="1"/>
    <xf numFmtId="0" fontId="0" fillId="8" borderId="1" xfId="0" applyFill="1" applyBorder="1"/>
    <xf numFmtId="0" fontId="6" fillId="6" borderId="1" xfId="0" applyFont="1" applyFill="1" applyBorder="1"/>
    <xf numFmtId="0" fontId="7" fillId="6" borderId="1" xfId="0" applyFont="1" applyFill="1" applyBorder="1"/>
    <xf numFmtId="0" fontId="14" fillId="0" borderId="0" xfId="0" applyFont="1"/>
    <xf numFmtId="0" fontId="4" fillId="4" borderId="10" xfId="0" applyFont="1" applyFill="1" applyBorder="1" applyAlignment="1">
      <alignment horizontal="center"/>
    </xf>
    <xf numFmtId="0" fontId="5" fillId="0" borderId="1" xfId="0" applyFont="1" applyBorder="1"/>
    <xf numFmtId="0" fontId="0" fillId="0" borderId="0" xfId="0" applyAlignment="1" applyProtection="1">
      <alignment vertical="center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7" borderId="4" xfId="2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7" borderId="3" xfId="2" applyFont="1" applyFill="1" applyBorder="1" applyAlignment="1" applyProtection="1">
      <alignment vertical="center"/>
    </xf>
    <xf numFmtId="0" fontId="4" fillId="7" borderId="5" xfId="2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7" borderId="4" xfId="2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9" fillId="7" borderId="8" xfId="1" applyFont="1" applyFill="1" applyBorder="1" applyAlignment="1" applyProtection="1">
      <alignment horizontal="center" vertical="center"/>
      <protection locked="0"/>
    </xf>
    <xf numFmtId="0" fontId="9" fillId="7" borderId="9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9" fillId="9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9" borderId="2" xfId="0" applyFont="1" applyFill="1" applyBorder="1" applyAlignment="1">
      <alignment vertical="center"/>
    </xf>
    <xf numFmtId="0" fontId="13" fillId="9" borderId="1" xfId="0" applyFont="1" applyFill="1" applyBorder="1" applyAlignment="1">
      <alignment vertical="center"/>
    </xf>
    <xf numFmtId="0" fontId="16" fillId="9" borderId="2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3">
    <cellStyle name="60% - Accent4" xfId="2" builtinId="44"/>
    <cellStyle name="Bun" xfId="1" builtinId="26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showGridLines="0" tabSelected="1" view="pageBreakPreview" topLeftCell="A16" zoomScaleNormal="100" zoomScaleSheetLayoutView="100" workbookViewId="0">
      <selection activeCell="A29" sqref="A29:F31"/>
    </sheetView>
  </sheetViews>
  <sheetFormatPr defaultColWidth="9.109375" defaultRowHeight="14.4" x14ac:dyDescent="0.3"/>
  <cols>
    <col min="1" max="1" width="45.44140625" style="21" customWidth="1"/>
    <col min="2" max="2" width="40.6640625" style="21" customWidth="1"/>
    <col min="3" max="3" width="9.109375" style="35"/>
    <col min="4" max="4" width="7.5546875" style="21" customWidth="1"/>
    <col min="5" max="5" width="14.88671875" style="21" customWidth="1"/>
    <col min="6" max="6" width="15.109375" style="21" customWidth="1"/>
    <col min="7" max="9" width="9.109375" style="21"/>
    <col min="10" max="10" width="31" style="21" bestFit="1" customWidth="1"/>
    <col min="11" max="16384" width="9.109375" style="21"/>
  </cols>
  <sheetData>
    <row r="1" spans="1:6" s="16" customFormat="1" ht="30.75" customHeight="1" thickBot="1" x14ac:dyDescent="0.35">
      <c r="A1" s="68" t="s">
        <v>60</v>
      </c>
      <c r="B1" s="68"/>
      <c r="C1" s="68"/>
      <c r="D1" s="68"/>
      <c r="E1" s="68"/>
      <c r="F1" s="68"/>
    </row>
    <row r="2" spans="1:6" s="31" customFormat="1" ht="29.4" thickBot="1" x14ac:dyDescent="0.35">
      <c r="A2" s="36" t="s">
        <v>2</v>
      </c>
      <c r="B2" s="37" t="s">
        <v>3</v>
      </c>
      <c r="C2" s="17" t="s">
        <v>0</v>
      </c>
      <c r="D2" s="17" t="s">
        <v>1</v>
      </c>
      <c r="E2" s="17" t="s">
        <v>39</v>
      </c>
      <c r="F2" s="17" t="s">
        <v>40</v>
      </c>
    </row>
    <row r="3" spans="1:6" s="16" customFormat="1" x14ac:dyDescent="0.3">
      <c r="A3" s="22" t="s">
        <v>51</v>
      </c>
      <c r="B3" s="23" t="s">
        <v>19</v>
      </c>
      <c r="C3" s="32" t="s">
        <v>54</v>
      </c>
      <c r="D3" s="18">
        <v>18</v>
      </c>
      <c r="E3" s="18">
        <v>10000</v>
      </c>
      <c r="F3" s="18">
        <f>IF(B3&lt;&gt;"",D3*E3,"")</f>
        <v>180000</v>
      </c>
    </row>
    <row r="4" spans="1:6" s="16" customFormat="1" x14ac:dyDescent="0.3">
      <c r="A4" s="24"/>
      <c r="B4" s="23" t="s">
        <v>20</v>
      </c>
      <c r="C4" s="32" t="s">
        <v>54</v>
      </c>
      <c r="D4" s="19"/>
      <c r="E4" s="19"/>
      <c r="F4" s="18">
        <f t="shared" ref="F4:F26" si="0">IF(B4&lt;&gt;"",D4*E4,"")</f>
        <v>0</v>
      </c>
    </row>
    <row r="5" spans="1:6" s="16" customFormat="1" x14ac:dyDescent="0.3">
      <c r="A5" s="24"/>
      <c r="B5" s="23" t="s">
        <v>52</v>
      </c>
      <c r="C5" s="32" t="s">
        <v>54</v>
      </c>
      <c r="D5" s="19"/>
      <c r="E5" s="19"/>
      <c r="F5" s="18"/>
    </row>
    <row r="6" spans="1:6" s="16" customFormat="1" x14ac:dyDescent="0.3">
      <c r="A6" s="24"/>
      <c r="B6" s="23" t="s">
        <v>53</v>
      </c>
      <c r="C6" s="32" t="s">
        <v>54</v>
      </c>
      <c r="D6" s="19"/>
      <c r="E6" s="19"/>
      <c r="F6" s="18"/>
    </row>
    <row r="7" spans="1:6" s="16" customFormat="1" x14ac:dyDescent="0.3">
      <c r="A7" s="24"/>
      <c r="B7" s="25"/>
      <c r="C7" s="33"/>
      <c r="D7" s="19"/>
      <c r="E7" s="19"/>
      <c r="F7" s="18"/>
    </row>
    <row r="8" spans="1:6" s="16" customFormat="1" x14ac:dyDescent="0.3">
      <c r="A8" s="24"/>
      <c r="B8" s="25"/>
      <c r="C8" s="33"/>
      <c r="D8" s="19"/>
      <c r="E8" s="19"/>
      <c r="F8" s="18"/>
    </row>
    <row r="9" spans="1:6" s="16" customFormat="1" x14ac:dyDescent="0.3">
      <c r="A9" s="24" t="s">
        <v>4</v>
      </c>
      <c r="B9" s="25" t="s">
        <v>6</v>
      </c>
      <c r="C9" s="33" t="s">
        <v>55</v>
      </c>
      <c r="D9" s="19">
        <v>1</v>
      </c>
      <c r="E9" s="19">
        <v>100000</v>
      </c>
      <c r="F9" s="18">
        <f t="shared" si="0"/>
        <v>100000</v>
      </c>
    </row>
    <row r="10" spans="1:6" s="16" customFormat="1" x14ac:dyDescent="0.3">
      <c r="A10" s="24"/>
      <c r="B10" s="25" t="s">
        <v>7</v>
      </c>
      <c r="C10" s="33" t="s">
        <v>55</v>
      </c>
      <c r="D10" s="19"/>
      <c r="E10" s="19"/>
      <c r="F10" s="18">
        <f t="shared" si="0"/>
        <v>0</v>
      </c>
    </row>
    <row r="11" spans="1:6" s="16" customFormat="1" x14ac:dyDescent="0.3">
      <c r="A11" s="24"/>
      <c r="B11" s="25" t="s">
        <v>8</v>
      </c>
      <c r="C11" s="33" t="s">
        <v>55</v>
      </c>
      <c r="D11" s="19"/>
      <c r="E11" s="19"/>
      <c r="F11" s="18">
        <f t="shared" si="0"/>
        <v>0</v>
      </c>
    </row>
    <row r="12" spans="1:6" s="16" customFormat="1" x14ac:dyDescent="0.3">
      <c r="A12" s="24"/>
      <c r="B12" s="25" t="s">
        <v>16</v>
      </c>
      <c r="C12" s="33" t="s">
        <v>55</v>
      </c>
      <c r="D12" s="19"/>
      <c r="E12" s="19"/>
      <c r="F12" s="18">
        <f t="shared" si="0"/>
        <v>0</v>
      </c>
    </row>
    <row r="13" spans="1:6" s="16" customFormat="1" x14ac:dyDescent="0.3">
      <c r="A13" s="24"/>
      <c r="B13" s="25"/>
      <c r="C13" s="33"/>
      <c r="D13" s="19"/>
      <c r="E13" s="19"/>
      <c r="F13" s="18"/>
    </row>
    <row r="14" spans="1:6" s="16" customFormat="1" x14ac:dyDescent="0.3">
      <c r="A14" s="24"/>
      <c r="B14" s="25"/>
      <c r="C14" s="33"/>
      <c r="D14" s="19"/>
      <c r="E14" s="19"/>
      <c r="F14" s="18" t="str">
        <f t="shared" si="0"/>
        <v/>
      </c>
    </row>
    <row r="15" spans="1:6" s="16" customFormat="1" x14ac:dyDescent="0.3">
      <c r="A15" s="24" t="s">
        <v>5</v>
      </c>
      <c r="B15" s="25" t="s">
        <v>9</v>
      </c>
      <c r="C15" s="33" t="s">
        <v>65</v>
      </c>
      <c r="D15" s="19">
        <v>1</v>
      </c>
      <c r="E15" s="19">
        <v>50000</v>
      </c>
      <c r="F15" s="18">
        <f t="shared" si="0"/>
        <v>50000</v>
      </c>
    </row>
    <row r="16" spans="1:6" s="16" customFormat="1" x14ac:dyDescent="0.3">
      <c r="A16" s="24"/>
      <c r="B16" s="25" t="s">
        <v>10</v>
      </c>
      <c r="C16" s="33"/>
      <c r="D16" s="19"/>
      <c r="E16" s="19"/>
      <c r="F16" s="18">
        <f t="shared" si="0"/>
        <v>0</v>
      </c>
    </row>
    <row r="17" spans="1:6" s="16" customFormat="1" x14ac:dyDescent="0.3">
      <c r="A17" s="24"/>
      <c r="B17" s="25"/>
      <c r="C17" s="33"/>
      <c r="D17" s="19"/>
      <c r="E17" s="19"/>
      <c r="F17" s="18" t="str">
        <f t="shared" si="0"/>
        <v/>
      </c>
    </row>
    <row r="18" spans="1:6" s="16" customFormat="1" x14ac:dyDescent="0.3">
      <c r="A18" s="26" t="s">
        <v>56</v>
      </c>
      <c r="B18" s="25" t="s">
        <v>11</v>
      </c>
      <c r="C18" s="33" t="s">
        <v>66</v>
      </c>
      <c r="D18" s="19">
        <v>1</v>
      </c>
      <c r="E18" s="19">
        <v>50000</v>
      </c>
      <c r="F18" s="18">
        <f t="shared" si="0"/>
        <v>50000</v>
      </c>
    </row>
    <row r="19" spans="1:6" s="16" customFormat="1" x14ac:dyDescent="0.3">
      <c r="A19" s="24"/>
      <c r="B19" s="25" t="s">
        <v>21</v>
      </c>
      <c r="C19" s="33"/>
      <c r="D19" s="19"/>
      <c r="E19" s="19"/>
      <c r="F19" s="18">
        <f t="shared" si="0"/>
        <v>0</v>
      </c>
    </row>
    <row r="20" spans="1:6" s="16" customFormat="1" x14ac:dyDescent="0.3">
      <c r="A20" s="24"/>
      <c r="B20" s="25"/>
      <c r="C20" s="33"/>
      <c r="D20" s="19"/>
      <c r="E20" s="19"/>
      <c r="F20" s="18"/>
    </row>
    <row r="21" spans="1:6" s="16" customFormat="1" x14ac:dyDescent="0.3">
      <c r="A21" s="24" t="s">
        <v>57</v>
      </c>
      <c r="B21" s="25" t="s">
        <v>12</v>
      </c>
      <c r="C21" s="33" t="s">
        <v>67</v>
      </c>
      <c r="D21" s="19">
        <v>1</v>
      </c>
      <c r="E21" s="19">
        <v>50000</v>
      </c>
      <c r="F21" s="18">
        <f t="shared" si="0"/>
        <v>50000</v>
      </c>
    </row>
    <row r="22" spans="1:6" s="16" customFormat="1" x14ac:dyDescent="0.3">
      <c r="A22" s="24"/>
      <c r="B22" s="25" t="s">
        <v>13</v>
      </c>
      <c r="C22" s="33"/>
      <c r="D22" s="19">
        <v>1</v>
      </c>
      <c r="E22" s="19">
        <v>10</v>
      </c>
      <c r="F22" s="18">
        <f t="shared" si="0"/>
        <v>10</v>
      </c>
    </row>
    <row r="23" spans="1:6" s="16" customFormat="1" x14ac:dyDescent="0.3">
      <c r="A23" s="24"/>
      <c r="B23" s="25"/>
      <c r="C23" s="33"/>
      <c r="D23" s="19"/>
      <c r="E23" s="19"/>
      <c r="F23" s="18" t="str">
        <f t="shared" si="0"/>
        <v/>
      </c>
    </row>
    <row r="24" spans="1:6" s="16" customFormat="1" x14ac:dyDescent="0.3">
      <c r="A24" s="24" t="s">
        <v>35</v>
      </c>
      <c r="B24" s="25" t="s">
        <v>14</v>
      </c>
      <c r="C24" s="33" t="s">
        <v>66</v>
      </c>
      <c r="D24" s="19">
        <v>1</v>
      </c>
      <c r="E24" s="19">
        <v>50000</v>
      </c>
      <c r="F24" s="18">
        <f t="shared" si="0"/>
        <v>50000</v>
      </c>
    </row>
    <row r="25" spans="1:6" s="16" customFormat="1" x14ac:dyDescent="0.3">
      <c r="A25" s="24"/>
      <c r="B25" s="25" t="s">
        <v>15</v>
      </c>
      <c r="C25" s="33"/>
      <c r="D25" s="19"/>
      <c r="E25" s="19"/>
      <c r="F25" s="18"/>
    </row>
    <row r="26" spans="1:6" s="16" customFormat="1" x14ac:dyDescent="0.3">
      <c r="A26" s="27"/>
      <c r="B26" s="25" t="s">
        <v>45</v>
      </c>
      <c r="C26" s="33"/>
      <c r="D26" s="19"/>
      <c r="E26" s="19"/>
      <c r="F26" s="18">
        <f t="shared" si="0"/>
        <v>0</v>
      </c>
    </row>
    <row r="27" spans="1:6" ht="15" thickBot="1" x14ac:dyDescent="0.35">
      <c r="A27" s="28" t="s">
        <v>48</v>
      </c>
      <c r="B27" s="20"/>
      <c r="C27" s="34"/>
      <c r="D27" s="20"/>
      <c r="E27" s="20"/>
      <c r="F27" s="29">
        <f>SUM(F3:F26)</f>
        <v>480010</v>
      </c>
    </row>
    <row r="29" spans="1:6" x14ac:dyDescent="0.3">
      <c r="A29" s="30" t="s">
        <v>32</v>
      </c>
    </row>
    <row r="30" spans="1:6" x14ac:dyDescent="0.3">
      <c r="A30" s="69" t="s">
        <v>34</v>
      </c>
      <c r="B30" s="69"/>
      <c r="C30" s="69"/>
      <c r="D30" s="69"/>
      <c r="E30" s="69"/>
      <c r="F30" s="69"/>
    </row>
    <row r="31" spans="1:6" x14ac:dyDescent="0.3">
      <c r="A31" s="70" t="s">
        <v>33</v>
      </c>
      <c r="B31" s="70"/>
      <c r="C31" s="70"/>
      <c r="D31" s="70"/>
      <c r="E31" s="70"/>
      <c r="F31" s="70"/>
    </row>
  </sheetData>
  <sheetProtection insertRows="0" deleteRows="0"/>
  <mergeCells count="3">
    <mergeCell ref="A1:F1"/>
    <mergeCell ref="A30:F30"/>
    <mergeCell ref="A31:F31"/>
  </mergeCells>
  <phoneticPr fontId="18" type="noConversion"/>
  <printOptions horizontalCentered="1"/>
  <pageMargins left="0.7" right="0.7" top="0.75" bottom="0.75" header="0.3" footer="0.3"/>
  <pageSetup paperSize="9" scale="98" orientation="landscape" r:id="rId1"/>
  <headerFooter>
    <oddHeader>&amp;RPROGNOZE FINANCIARE PLAN AFACERI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7"/>
  <sheetViews>
    <sheetView showGridLines="0" view="pageBreakPreview" topLeftCell="A19" zoomScaleNormal="100" zoomScaleSheetLayoutView="100" workbookViewId="0">
      <selection activeCell="G16" sqref="G16"/>
    </sheetView>
  </sheetViews>
  <sheetFormatPr defaultRowHeight="14.4" x14ac:dyDescent="0.3"/>
  <cols>
    <col min="1" max="1" width="61.6640625" customWidth="1"/>
    <col min="2" max="4" width="15.21875" customWidth="1"/>
  </cols>
  <sheetData>
    <row r="1" spans="1:4" ht="23.4" x14ac:dyDescent="0.45">
      <c r="A1" s="71" t="s">
        <v>38</v>
      </c>
      <c r="B1" s="71"/>
      <c r="C1" s="71"/>
      <c r="D1" s="71"/>
    </row>
    <row r="2" spans="1:4" x14ac:dyDescent="0.3">
      <c r="A2" s="1"/>
      <c r="B2" s="1"/>
    </row>
    <row r="3" spans="1:4" x14ac:dyDescent="0.3">
      <c r="A3" s="1" t="s">
        <v>24</v>
      </c>
      <c r="B3" s="1"/>
    </row>
    <row r="4" spans="1:4" x14ac:dyDescent="0.3">
      <c r="A4" s="1" t="s">
        <v>23</v>
      </c>
      <c r="B4" s="1"/>
    </row>
    <row r="5" spans="1:4" x14ac:dyDescent="0.3">
      <c r="A5" s="1" t="s">
        <v>22</v>
      </c>
      <c r="B5" s="1"/>
    </row>
    <row r="6" spans="1:4" ht="5.25" customHeight="1" x14ac:dyDescent="0.3"/>
    <row r="7" spans="1:4" x14ac:dyDescent="0.3">
      <c r="B7" s="14" t="s">
        <v>28</v>
      </c>
      <c r="C7" s="8" t="s">
        <v>17</v>
      </c>
      <c r="D7" s="8" t="s">
        <v>18</v>
      </c>
    </row>
    <row r="8" spans="1:4" x14ac:dyDescent="0.3">
      <c r="A8" s="2" t="s">
        <v>41</v>
      </c>
      <c r="B8" s="3"/>
      <c r="C8" s="3"/>
      <c r="D8" s="3"/>
    </row>
    <row r="9" spans="1:4" x14ac:dyDescent="0.3">
      <c r="A9" s="4" t="s">
        <v>25</v>
      </c>
      <c r="B9" s="15">
        <v>50</v>
      </c>
      <c r="C9" s="6">
        <v>100</v>
      </c>
      <c r="D9" s="6">
        <v>150</v>
      </c>
    </row>
    <row r="10" spans="1:4" x14ac:dyDescent="0.3">
      <c r="A10" s="6"/>
      <c r="B10" s="6"/>
      <c r="C10" s="6"/>
      <c r="D10" s="6"/>
    </row>
    <row r="11" spans="1:4" x14ac:dyDescent="0.3">
      <c r="A11" s="6"/>
      <c r="B11" s="6"/>
      <c r="C11" s="6"/>
      <c r="D11" s="6"/>
    </row>
    <row r="12" spans="1:4" x14ac:dyDescent="0.3">
      <c r="A12" s="6"/>
      <c r="B12" s="6"/>
      <c r="C12" s="6"/>
      <c r="D12" s="6"/>
    </row>
    <row r="13" spans="1:4" x14ac:dyDescent="0.3">
      <c r="A13" s="6"/>
      <c r="B13" s="6"/>
      <c r="C13" s="6"/>
      <c r="D13" s="6"/>
    </row>
    <row r="14" spans="1:4" x14ac:dyDescent="0.3">
      <c r="A14" s="6"/>
      <c r="B14" s="6"/>
      <c r="C14" s="6"/>
      <c r="D14" s="6"/>
    </row>
    <row r="15" spans="1:4" x14ac:dyDescent="0.3">
      <c r="A15" s="6"/>
      <c r="B15" s="6"/>
      <c r="C15" s="6"/>
      <c r="D15" s="6"/>
    </row>
    <row r="16" spans="1:4" x14ac:dyDescent="0.3">
      <c r="A16" s="6"/>
      <c r="B16" s="6"/>
      <c r="C16" s="6"/>
      <c r="D16" s="6"/>
    </row>
    <row r="17" spans="1:4" x14ac:dyDescent="0.3">
      <c r="A17" s="6"/>
      <c r="B17" s="6"/>
      <c r="C17" s="6"/>
      <c r="D17" s="6"/>
    </row>
    <row r="18" spans="1:4" x14ac:dyDescent="0.3">
      <c r="A18" s="6"/>
      <c r="B18" s="6"/>
      <c r="C18" s="6"/>
      <c r="D18" s="6"/>
    </row>
    <row r="19" spans="1:4" x14ac:dyDescent="0.3">
      <c r="A19" s="6"/>
      <c r="B19" s="6"/>
      <c r="C19" s="6"/>
      <c r="D19" s="6"/>
    </row>
    <row r="20" spans="1:4" ht="15.6" x14ac:dyDescent="0.3">
      <c r="A20" s="9" t="s">
        <v>26</v>
      </c>
      <c r="B20" s="9">
        <f>SUM(B9:B19)</f>
        <v>50</v>
      </c>
      <c r="C20" s="9">
        <f t="shared" ref="C20:D20" si="0">SUM(C9:C19)</f>
        <v>100</v>
      </c>
      <c r="D20" s="9">
        <f t="shared" si="0"/>
        <v>150</v>
      </c>
    </row>
    <row r="21" spans="1:4" x14ac:dyDescent="0.3">
      <c r="A21" s="2" t="s">
        <v>42</v>
      </c>
      <c r="B21" s="5"/>
      <c r="C21" s="5"/>
      <c r="D21" s="5"/>
    </row>
    <row r="22" spans="1:4" x14ac:dyDescent="0.3">
      <c r="A22" s="4" t="s">
        <v>29</v>
      </c>
      <c r="B22" s="5">
        <f>Investitie!F27</f>
        <v>480010</v>
      </c>
      <c r="C22" s="5"/>
      <c r="D22" s="5"/>
    </row>
    <row r="23" spans="1:4" x14ac:dyDescent="0.3">
      <c r="A23" s="4" t="s">
        <v>30</v>
      </c>
      <c r="B23" s="5">
        <v>60</v>
      </c>
      <c r="C23" s="5">
        <v>60</v>
      </c>
      <c r="D23" s="5">
        <v>100</v>
      </c>
    </row>
    <row r="24" spans="1:4" x14ac:dyDescent="0.3">
      <c r="A24" s="6"/>
      <c r="B24" s="6"/>
      <c r="C24" s="6"/>
      <c r="D24" s="6"/>
    </row>
    <row r="25" spans="1:4" x14ac:dyDescent="0.3">
      <c r="A25" s="6"/>
      <c r="B25" s="6"/>
      <c r="C25" s="6"/>
      <c r="D25" s="6"/>
    </row>
    <row r="26" spans="1:4" x14ac:dyDescent="0.3">
      <c r="A26" s="6"/>
      <c r="B26" s="6"/>
      <c r="C26" s="6"/>
      <c r="D26" s="6"/>
    </row>
    <row r="27" spans="1:4" x14ac:dyDescent="0.3">
      <c r="A27" s="6"/>
      <c r="B27" s="6"/>
      <c r="C27" s="6"/>
      <c r="D27" s="6"/>
    </row>
    <row r="28" spans="1:4" x14ac:dyDescent="0.3">
      <c r="A28" s="6"/>
      <c r="B28" s="6"/>
      <c r="C28" s="6"/>
      <c r="D28" s="6"/>
    </row>
    <row r="29" spans="1:4" x14ac:dyDescent="0.3">
      <c r="A29" s="6"/>
      <c r="B29" s="6"/>
      <c r="C29" s="6"/>
      <c r="D29" s="6"/>
    </row>
    <row r="30" spans="1:4" x14ac:dyDescent="0.3">
      <c r="A30" s="6"/>
      <c r="B30" s="6"/>
      <c r="C30" s="6"/>
      <c r="D30" s="6"/>
    </row>
    <row r="31" spans="1:4" x14ac:dyDescent="0.3">
      <c r="A31" s="6"/>
      <c r="B31" s="6"/>
      <c r="C31" s="6"/>
      <c r="D31" s="6"/>
    </row>
    <row r="32" spans="1:4" x14ac:dyDescent="0.3">
      <c r="A32" s="10" t="s">
        <v>27</v>
      </c>
      <c r="B32" s="10">
        <f>SUM(B22:B31)</f>
        <v>480070</v>
      </c>
      <c r="C32" s="10">
        <f>SUM(C22:C31)</f>
        <v>60</v>
      </c>
      <c r="D32" s="10">
        <f>SUM(D22:D31)</f>
        <v>100</v>
      </c>
    </row>
    <row r="33" spans="1:4" x14ac:dyDescent="0.3">
      <c r="A33" s="11" t="s">
        <v>43</v>
      </c>
      <c r="B33" s="12">
        <f t="shared" ref="B33:D33" si="1">B20-B32</f>
        <v>-480020</v>
      </c>
      <c r="C33" s="12">
        <f t="shared" si="1"/>
        <v>40</v>
      </c>
      <c r="D33" s="12">
        <f t="shared" si="1"/>
        <v>50</v>
      </c>
    </row>
    <row r="35" spans="1:4" x14ac:dyDescent="0.3">
      <c r="A35" s="7" t="s">
        <v>32</v>
      </c>
    </row>
    <row r="36" spans="1:4" x14ac:dyDescent="0.3">
      <c r="A36" t="s">
        <v>34</v>
      </c>
    </row>
    <row r="37" spans="1:4" x14ac:dyDescent="0.3">
      <c r="A37" t="s">
        <v>33</v>
      </c>
    </row>
  </sheetData>
  <mergeCells count="1">
    <mergeCell ref="A1:D1"/>
  </mergeCells>
  <printOptions horizontalCentered="1"/>
  <pageMargins left="0.7" right="0.7" top="0.75" bottom="0.75" header="0.3" footer="0.3"/>
  <pageSetup paperSize="9" scale="90" orientation="landscape" r:id="rId1"/>
  <headerFooter>
    <oddHeader>&amp;RPROGNOZE FINANCIARE PLAN AFACERI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showGridLines="0" view="pageBreakPreview" topLeftCell="A10" zoomScaleNormal="100" zoomScaleSheetLayoutView="100" workbookViewId="0">
      <selection activeCell="F15" sqref="F15"/>
    </sheetView>
  </sheetViews>
  <sheetFormatPr defaultRowHeight="14.4" x14ac:dyDescent="0.3"/>
  <cols>
    <col min="1" max="1" width="58.44140625" style="21" bestFit="1" customWidth="1"/>
    <col min="2" max="2" width="11.109375" style="21" hidden="1" customWidth="1"/>
    <col min="3" max="3" width="11.6640625" style="35" customWidth="1"/>
    <col min="4" max="4" width="14.33203125" style="21" customWidth="1"/>
    <col min="5" max="16384" width="8.88671875" style="21"/>
  </cols>
  <sheetData>
    <row r="1" spans="1:8" ht="23.4" x14ac:dyDescent="0.3">
      <c r="A1" s="72" t="s">
        <v>46</v>
      </c>
      <c r="B1" s="72"/>
      <c r="C1" s="72"/>
      <c r="D1" s="38"/>
      <c r="E1" s="38"/>
      <c r="F1" s="38"/>
      <c r="G1" s="38"/>
      <c r="H1" s="38"/>
    </row>
    <row r="2" spans="1:8" ht="24" thickBot="1" x14ac:dyDescent="0.35">
      <c r="A2" s="38"/>
      <c r="B2" s="38"/>
      <c r="C2" s="38"/>
      <c r="D2" s="38"/>
      <c r="E2" s="38"/>
      <c r="F2" s="38"/>
      <c r="G2" s="38"/>
      <c r="H2" s="38"/>
    </row>
    <row r="3" spans="1:8" ht="36" x14ac:dyDescent="0.3">
      <c r="A3" s="64" t="s">
        <v>69</v>
      </c>
      <c r="B3" s="48" t="s">
        <v>31</v>
      </c>
      <c r="C3" s="39" t="s">
        <v>44</v>
      </c>
      <c r="D3" s="49"/>
    </row>
    <row r="4" spans="1:8" ht="18" x14ac:dyDescent="0.3">
      <c r="A4" s="50" t="s">
        <v>51</v>
      </c>
      <c r="B4" s="51">
        <f>MATCH(A4,Investitie!A:A,0)</f>
        <v>3</v>
      </c>
      <c r="C4" s="40">
        <f ca="1">SUM(INDIRECT("Investitie!F"&amp;B4&amp;":"&amp;"F"&amp;B5-1))</f>
        <v>180000</v>
      </c>
      <c r="D4" s="49"/>
    </row>
    <row r="5" spans="1:8" ht="18" x14ac:dyDescent="0.3">
      <c r="A5" s="50" t="s">
        <v>4</v>
      </c>
      <c r="B5" s="51">
        <f>MATCH(A5,Investitie!A:A,0)</f>
        <v>9</v>
      </c>
      <c r="C5" s="40">
        <f t="shared" ref="C5:C8" ca="1" si="0">SUM(INDIRECT("Investitie!F"&amp;B5&amp;":"&amp;"F"&amp;B6-1))</f>
        <v>100000</v>
      </c>
      <c r="D5" s="49"/>
    </row>
    <row r="6" spans="1:8" ht="18" x14ac:dyDescent="0.3">
      <c r="A6" s="50" t="s">
        <v>5</v>
      </c>
      <c r="B6" s="51">
        <f>MATCH(A6,Investitie!A:A,0)</f>
        <v>15</v>
      </c>
      <c r="C6" s="40">
        <f t="shared" ca="1" si="0"/>
        <v>50000</v>
      </c>
      <c r="D6" s="49"/>
    </row>
    <row r="7" spans="1:8" ht="18" x14ac:dyDescent="0.3">
      <c r="A7" s="50" t="s">
        <v>56</v>
      </c>
      <c r="B7" s="51">
        <f>MATCH(A7,Investitie!A:A,0)</f>
        <v>18</v>
      </c>
      <c r="C7" s="40">
        <f t="shared" ca="1" si="0"/>
        <v>50000</v>
      </c>
      <c r="D7" s="49"/>
    </row>
    <row r="8" spans="1:8" ht="18" x14ac:dyDescent="0.3">
      <c r="A8" s="50" t="s">
        <v>57</v>
      </c>
      <c r="B8" s="51">
        <f>MATCH(A8,Investitie!A:A,0)</f>
        <v>21</v>
      </c>
      <c r="C8" s="40">
        <f t="shared" ca="1" si="0"/>
        <v>50010</v>
      </c>
      <c r="D8" s="49"/>
    </row>
    <row r="9" spans="1:8" ht="18" x14ac:dyDescent="0.3">
      <c r="A9" s="50" t="s">
        <v>35</v>
      </c>
      <c r="B9" s="51">
        <f>MATCH(A9,Investitie!A:A,0)</f>
        <v>24</v>
      </c>
      <c r="C9" s="40">
        <f ca="1">SUM(INDIRECT("Investitie!F"&amp;B9&amp;":"&amp;"F"&amp;B10-1))</f>
        <v>50000</v>
      </c>
      <c r="D9" s="49"/>
    </row>
    <row r="10" spans="1:8" ht="18" x14ac:dyDescent="0.3">
      <c r="A10" s="52" t="s">
        <v>48</v>
      </c>
      <c r="B10" s="53">
        <f>MATCH(A10,Investitie!A:A,0)</f>
        <v>27</v>
      </c>
      <c r="C10" s="41">
        <f ca="1">SUM(C4:C9)</f>
        <v>480010</v>
      </c>
      <c r="D10" s="49"/>
    </row>
    <row r="11" spans="1:8" ht="18" x14ac:dyDescent="0.3">
      <c r="A11" s="54"/>
      <c r="B11" s="51"/>
      <c r="C11" s="40"/>
      <c r="D11" s="49"/>
    </row>
    <row r="12" spans="1:8" ht="18" x14ac:dyDescent="0.3">
      <c r="A12" s="55" t="s">
        <v>61</v>
      </c>
      <c r="B12" s="56"/>
      <c r="C12" s="42">
        <v>216000</v>
      </c>
      <c r="D12" s="49"/>
    </row>
    <row r="13" spans="1:8" ht="18" x14ac:dyDescent="0.3">
      <c r="A13" s="55" t="s">
        <v>62</v>
      </c>
      <c r="B13" s="56"/>
      <c r="C13" s="42">
        <f ca="1">C4</f>
        <v>180000</v>
      </c>
      <c r="D13" s="49"/>
    </row>
    <row r="14" spans="1:8" ht="18" x14ac:dyDescent="0.3">
      <c r="A14" s="57" t="s">
        <v>50</v>
      </c>
      <c r="B14" s="56"/>
      <c r="C14" s="43">
        <f ca="1">C13-C12</f>
        <v>-36000</v>
      </c>
      <c r="D14" s="49"/>
    </row>
    <row r="15" spans="1:8" ht="18" x14ac:dyDescent="0.3">
      <c r="A15" s="58"/>
      <c r="B15" s="51"/>
      <c r="C15" s="44"/>
      <c r="D15" s="49"/>
    </row>
    <row r="16" spans="1:8" ht="18" x14ac:dyDescent="0.3">
      <c r="A16" s="54" t="s">
        <v>49</v>
      </c>
      <c r="B16" s="59"/>
      <c r="C16" s="45">
        <v>331300</v>
      </c>
      <c r="D16" s="49"/>
    </row>
    <row r="17" spans="1:6" ht="18" x14ac:dyDescent="0.3">
      <c r="A17" s="60" t="s">
        <v>63</v>
      </c>
      <c r="B17" s="61"/>
      <c r="C17" s="46">
        <f ca="1">C10-C16</f>
        <v>148710</v>
      </c>
    </row>
    <row r="18" spans="1:6" ht="18.600000000000001" thickBot="1" x14ac:dyDescent="0.35">
      <c r="A18" s="62" t="s">
        <v>64</v>
      </c>
      <c r="B18" s="63"/>
      <c r="C18" s="47">
        <f ca="1">C17/C16</f>
        <v>0.44886809538182915</v>
      </c>
    </row>
    <row r="20" spans="1:6" x14ac:dyDescent="0.3">
      <c r="A20" s="30" t="s">
        <v>32</v>
      </c>
    </row>
    <row r="21" spans="1:6" x14ac:dyDescent="0.3">
      <c r="A21" s="69" t="s">
        <v>68</v>
      </c>
      <c r="B21" s="69"/>
      <c r="C21" s="69"/>
      <c r="D21" s="69"/>
      <c r="E21" s="69"/>
      <c r="F21" s="69"/>
    </row>
    <row r="22" spans="1:6" x14ac:dyDescent="0.3">
      <c r="A22" s="70" t="s">
        <v>70</v>
      </c>
      <c r="B22" s="70"/>
      <c r="C22" s="70"/>
      <c r="D22" s="70"/>
      <c r="E22" s="70"/>
      <c r="F22" s="70"/>
    </row>
  </sheetData>
  <mergeCells count="3">
    <mergeCell ref="A1:C1"/>
    <mergeCell ref="A21:F21"/>
    <mergeCell ref="A22:F22"/>
  </mergeCells>
  <conditionalFormatting sqref="C14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C18">
    <cfRule type="cellIs" dxfId="2" priority="1" operator="greaterThan">
      <formula>0.15</formula>
    </cfRule>
    <cfRule type="cellIs" dxfId="1" priority="2" operator="lessThan">
      <formula>0.15</formula>
    </cfRule>
    <cfRule type="cellIs" dxfId="0" priority="3" operator="lessThan">
      <formula>15</formula>
    </cfRule>
  </conditionalFormatting>
  <printOptions horizontalCentered="1"/>
  <pageMargins left="0.7" right="0.7" top="0.75" bottom="0.75" header="0.3" footer="0.3"/>
  <pageSetup paperSize="9" orientation="portrait" r:id="rId1"/>
  <headerFooter>
    <oddHeader>&amp;RPROGNOZE FINANCIARE PLAN AFACERI</oddHeader>
  </headerFooter>
  <ignoredErrors>
    <ignoredError sqref="C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"/>
  <sheetViews>
    <sheetView showGridLines="0" view="pageBreakPreview" zoomScale="85" zoomScaleNormal="100" zoomScaleSheetLayoutView="85" workbookViewId="0">
      <selection activeCell="K10" sqref="K10"/>
    </sheetView>
  </sheetViews>
  <sheetFormatPr defaultRowHeight="14.4" x14ac:dyDescent="0.3"/>
  <cols>
    <col min="1" max="1" width="27" customWidth="1"/>
    <col min="2" max="2" width="16" style="35" customWidth="1"/>
    <col min="3" max="3" width="16.109375" style="35" bestFit="1" customWidth="1"/>
    <col min="4" max="4" width="8.88671875" style="35"/>
  </cols>
  <sheetData>
    <row r="1" spans="1:9" ht="23.4" x14ac:dyDescent="0.45">
      <c r="A1" s="71" t="s">
        <v>47</v>
      </c>
      <c r="B1" s="71"/>
      <c r="C1" s="71"/>
      <c r="D1" s="71"/>
      <c r="E1" s="71"/>
      <c r="F1" s="71"/>
      <c r="G1" s="71"/>
    </row>
    <row r="3" spans="1:9" ht="28.8" x14ac:dyDescent="0.3">
      <c r="B3" s="65" t="s">
        <v>58</v>
      </c>
      <c r="C3" s="65" t="s">
        <v>59</v>
      </c>
      <c r="D3" s="66" t="s">
        <v>37</v>
      </c>
    </row>
    <row r="4" spans="1:9" x14ac:dyDescent="0.3">
      <c r="A4" t="s">
        <v>36</v>
      </c>
      <c r="B4" s="67">
        <f>Sinteza!C16*50%</f>
        <v>165650</v>
      </c>
      <c r="C4" s="67">
        <f>Sinteza!C16*50%</f>
        <v>165650</v>
      </c>
      <c r="D4" s="67">
        <f>SUM(B4:C4)</f>
        <v>331300</v>
      </c>
    </row>
    <row r="6" spans="1:9" ht="28.2" customHeight="1" x14ac:dyDescent="0.3">
      <c r="A6" s="73"/>
      <c r="B6" s="73"/>
      <c r="C6" s="73"/>
      <c r="D6" s="73"/>
      <c r="E6" s="73"/>
      <c r="F6" s="73"/>
      <c r="G6" s="73"/>
      <c r="H6" s="73"/>
      <c r="I6" s="73"/>
    </row>
    <row r="7" spans="1:9" ht="90" customHeight="1" x14ac:dyDescent="0.3">
      <c r="A7" s="74"/>
      <c r="B7" s="74"/>
      <c r="C7" s="74"/>
      <c r="D7" s="74"/>
      <c r="E7" s="74"/>
      <c r="F7" s="74"/>
      <c r="G7" s="74"/>
      <c r="H7" s="74"/>
      <c r="I7" s="74"/>
    </row>
    <row r="8" spans="1:9" x14ac:dyDescent="0.3">
      <c r="A8" s="13"/>
    </row>
  </sheetData>
  <mergeCells count="3">
    <mergeCell ref="A1:G1"/>
    <mergeCell ref="A6:I6"/>
    <mergeCell ref="A7:I7"/>
  </mergeCells>
  <printOptions horizontalCentered="1"/>
  <pageMargins left="0.7" right="0.7" top="0.75" bottom="0.75" header="0.3" footer="0.3"/>
  <pageSetup paperSize="9" orientation="landscape" r:id="rId1"/>
  <headerFooter>
    <oddHeader>&amp;RPROGNOZE FINANCIARE PLAN AFACERI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4</vt:i4>
      </vt:variant>
    </vt:vector>
  </HeadingPairs>
  <TitlesOfParts>
    <vt:vector size="8" baseType="lpstr">
      <vt:lpstr>Investitie</vt:lpstr>
      <vt:lpstr>Proiectii financiare</vt:lpstr>
      <vt:lpstr>Sinteza</vt:lpstr>
      <vt:lpstr>Transe finantare</vt:lpstr>
      <vt:lpstr>Investitie!Print_Area</vt:lpstr>
      <vt:lpstr>Sinteza!Print_Area</vt:lpstr>
      <vt:lpstr>'Proiectii financiare'!Zona_de_imprimat</vt:lpstr>
      <vt:lpstr>Sinteza!Zona_de_imprimat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Filat</dc:creator>
  <cp:lastModifiedBy>dan nita</cp:lastModifiedBy>
  <cp:lastPrinted>2019-05-18T09:55:39Z</cp:lastPrinted>
  <dcterms:created xsi:type="dcterms:W3CDTF">2018-03-27T12:49:53Z</dcterms:created>
  <dcterms:modified xsi:type="dcterms:W3CDTF">2023-11-10T12:53:48Z</dcterms:modified>
</cp:coreProperties>
</file>